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I13" i="6"/>
  <c r="A14" i="6"/>
  <c r="B14" i="6" s="1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D13" i="6" l="1"/>
  <c r="E13" i="6" s="1"/>
  <c r="G20" i="6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E14" i="6" s="1"/>
  <c r="D10" i="6"/>
  <c r="E10" i="6" s="1"/>
  <c r="G21" i="6"/>
  <c r="D19" i="6"/>
  <c r="C18" i="6"/>
  <c r="G17" i="6"/>
  <c r="D15" i="6"/>
  <c r="E15" i="6" s="1"/>
  <c r="C14" i="6"/>
  <c r="G13" i="6"/>
  <c r="D11" i="6"/>
  <c r="E11" i="6" s="1"/>
  <c r="C10" i="6"/>
  <c r="E18" i="6"/>
  <c r="D18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<sst xmlns="http://schemas.openxmlformats.org/spreadsheetml/2006/main" count="71" uniqueCount="59">
  <si>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</si>
  <si>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</si>
  <si>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</si>
  <si>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</si>
  <si>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</si>
  <si>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</si>
  <si>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</si>
  <si>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</si>
  <si>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</si>
  <si>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</si>
  <si>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</si>
  <si>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</si>
  <si>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</si>
  <si>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</si>
  <si>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</si>
  <si>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</si>
  <si>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</si>
  <si>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</si>
  <si>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</si>
  <si>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</si>
  <si>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</si>
  <si>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</si>
  <si>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</si>
  <si>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</si>
  <si>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</si>
  <si>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</si>
  <si>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</si>
  <si>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</si>
  <si>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</si>
  <si>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</si>
  <si>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</si>
  <si>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</si>
  <si>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</si>
  <si>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</si>
  <si>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</si>
  <si>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</si>
  <si>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</si>
  <si>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</si>
  <si>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</si>
  <si>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</si>
  <si>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</si>
  <si>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</si>
  <si>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</si>
  <si>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</si>
  <si>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</si>
  <si>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</si>
  <si>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</si>
  <si>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</si>
  <si>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</si>
  <si>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IMPRESSORAS - PR 10-16 PROAD</t>
  </si>
  <si>
    <t>Impressora Jato de Tinta Tipo I Colorida</t>
  </si>
  <si>
    <t>UND.</t>
  </si>
  <si>
    <t>Impressora Jato de Tinta Tipo II</t>
  </si>
  <si>
    <t>Impressora Multifuncional Tipo II</t>
  </si>
  <si>
    <t>Scanner Tipo I</t>
  </si>
  <si>
    <t>Scanner de Mesa Profissional </t>
  </si>
  <si>
    <t>40.343.162/0001-47 PC HELP MANUTENCAO E INFORMATICA LTDA</t>
  </si>
  <si>
    <t>20.549.411/0001-48 ECOMERCIO DESCARTAVEIS ECOLOGICOS</t>
  </si>
  <si>
    <t>37.131.927/0001-70 NORTHWARE COMERCIO E SERVICOS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</si>
</sst>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 applyProtection="1">
      <alignment horizontal="left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4" fillId="7" borderId="17" xfId="0" applyFont="1" applyFill="1" applyBorder="1" applyAlignment="1">
      <alignment wrapText="1"/>
    </xf>
    <xf numFmtId="0" fontId="24" fillId="7" borderId="12" xfId="0" applyFont="1" applyFill="1" applyBorder="1" applyAlignment="1">
      <alignment wrapText="1"/>
    </xf>
    <xf numFmtId="0" fontId="24" fillId="7" borderId="17" xfId="0" applyFont="1" applyFill="1" applyBorder="1" applyAlignment="1">
      <alignment horizontal="right"/>
    </xf>
    <xf numFmtId="164" fontId="24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2" fillId="2" borderId="12" xfId="0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</xf>
    <xf numFmtId="0" fontId="20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0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7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7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1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2" fillId="0" borderId="7" xfId="0" applyFont="1" applyBorder="1" applyAlignment="1">
      <alignment wrapText="1"/>
    </xf>
    <xf numFmtId="0" fontId="32" fillId="0" borderId="7" xfId="0" applyFont="1" applyBorder="1"/>
    <xf numFmtId="0" fontId="6" fillId="0" borderId="7" xfId="0" applyFont="1" applyBorder="1"/>
    <xf numFmtId="0" fontId="32" fillId="0" borderId="10" xfId="0" applyFont="1" applyBorder="1"/>
    <xf numFmtId="0" fontId="0" fillId="0" borderId="21" xfId="0" applyBorder="1"/>
    <xf numFmtId="0" fontId="0" fillId="0" borderId="27" xfId="0" applyBorder="1"/>
    <xf numFmtId="164" fontId="33" fillId="0" borderId="21" xfId="0" applyNumberFormat="1" applyFont="1" applyBorder="1" applyAlignment="1" applyProtection="1">
      <alignment vertical="top" wrapText="1"/>
    </xf>
    <xf numFmtId="0" fontId="33" fillId="0" borderId="27" xfId="0" applyFont="1" applyBorder="1" applyAlignment="1" applyProtection="1">
      <alignment vertical="top" wrapText="1"/>
    </xf>
    <xf numFmtId="0" fontId="35" fillId="0" borderId="0" xfId="0" applyFont="1" applyAlignment="1" applyProtection="1">
      <alignment horizontal="center" vertical="center" wrapText="1"/>
    </xf>
    <xf numFmtId="0" fontId="36" fillId="0" borderId="10" xfId="0" applyFont="1" applyBorder="1" applyAlignment="1" applyProtection="1">
      <alignment horizontal="left" vertical="center"/>
    </xf>
    <xf numFmtId="0" fontId="37" fillId="8" borderId="22" xfId="0" applyFont="1" applyFill="1" applyBorder="1" applyAlignment="1" applyProtection="1">
      <alignment horizontal="left" vertical="center"/>
    </xf>
    <xf numFmtId="0" fontId="38" fillId="8" borderId="14" xfId="0" applyFont="1" applyFill="1" applyBorder="1" applyAlignment="1" applyProtection="1">
      <alignment horizontal="left" vertical="center" wrapText="1"/>
    </xf>
    <xf numFmtId="0" fontId="38" fillId="8" borderId="14" xfId="0" applyFont="1" applyFill="1" applyBorder="1" applyAlignment="1" applyProtection="1">
      <alignment horizontal="center" vertical="center" wrapText="1"/>
    </xf>
    <xf numFmtId="164" fontId="38" fillId="8" borderId="14" xfId="0" applyNumberFormat="1" applyFont="1" applyFill="1" applyBorder="1" applyAlignment="1" applyProtection="1">
      <alignment horizontal="center" vertical="center" wrapText="1"/>
    </xf>
    <xf numFmtId="0" fontId="38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34" fillId="0" borderId="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1" fillId="0" borderId="0" xfId="1" applyFont="1" applyAlignment="1" applyProtection="1">
      <alignment horizontal="left" vertical="center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LpF1O50MUBHHIkVl2VHpNmbZbYB5yZdVIPjqd-E_dRY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B14" sqref="B14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49</v>
      </c>
      <c r="B2" s="16"/>
      <c r="C2" s="17"/>
      <c r="D2" s="39"/>
      <c r="E2" s="17"/>
      <c r="F2" s="39"/>
      <c r="G2" s="12"/>
      <c r="H2" s="13"/>
    </row>
    <row r="3" spans="1:8" ht="21" x14ac:dyDescent="0.25">
      <c r="A3" s="131" t="s">
        <v>1</v>
      </c>
      <c r="B3" s="131"/>
      <c r="C3" s="131"/>
      <c r="D3" s="131"/>
      <c r="E3" s="131"/>
      <c r="F3" s="131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>
        <v>1</v>
      </c>
      <c r="B16" s="37" t="str">
        <f>IF(A16="","",VLOOKUP(A16,'LISTA 1'!$A$1:$B$305,2,0))</f>
        <v>Impressora Jato de Tinta Tipo I Colorida</v>
      </c>
      <c r="C16" s="27" t="str">
        <f>IF(A16="","",VLOOKUP(A16,'LISTA 1'!$A$1:$C$305,3,0))</f>
        <v>UND.</v>
      </c>
      <c r="D16" s="118" t="str">
        <f>IF(A16="","",VLOOKUP(A16,'LISTA 3'!$A$1:$B$421,2,0))</f>
        <v>40.343.162/0001-47 PC HELP MANUTENCAO E INFORMATICA LTDA</v>
      </c>
      <c r="E16" s="28">
        <f>IF(A16="","",VLOOKUP(A16,'LISTA 2'!$A$1:$B$305,2,0))</f>
        <v>590</v>
      </c>
      <c r="F16" s="9"/>
      <c r="G16" s="28" t="str">
        <f>IF(F16="","",E16*F16)</f>
        <v/>
      </c>
    </row>
    <row r="17" spans="1:7" ht="75.75" customHeight="1" x14ac:dyDescent="0.25">
      <c r="A17" s="9">
        <v>2</v>
      </c>
      <c r="B17" s="37" t="str">
        <f>IF(A17="","",VLOOKUP(A17,'LISTA 1'!$A$1:$B$305,2,0))</f>
        <v>Impressora Jato de Tinta Tipo II</v>
      </c>
      <c r="C17" s="27" t="str">
        <f>IF(A17="","",VLOOKUP(A17,'LISTA 1'!$A$1:$C$305,3,0))</f>
        <v>UND.</v>
      </c>
      <c r="D17" s="118" t="str">
        <f>IF(A17="","",VLOOKUP(A17,'LISTA 3'!$A$1:$B$421,2,0))</f>
        <v>40.343.162/0001-47 PC HELP MANUTENCAO E INFORMATICA LTDA</v>
      </c>
      <c r="E17" s="28">
        <f>IF(A17="","",VLOOKUP(A17,'LISTA 2'!$A$1:$B$305,2,0))</f>
        <v>624</v>
      </c>
      <c r="F17" s="9"/>
      <c r="G17" s="28" t="str">
        <f t="shared" ref="G17:G72" si="0">IF(F17="","",E17*F17)</f>
        <v/>
      </c>
    </row>
    <row r="18" spans="1:7" ht="75.75" customHeight="1" x14ac:dyDescent="0.25">
      <c r="A18" s="9">
        <v>6</v>
      </c>
      <c r="B18" s="37" t="str">
        <f>IF(A18="","",VLOOKUP(A18,'LISTA 1'!$A$1:$B$305,2,0))</f>
        <v>Impressora Multifuncional Tipo II</v>
      </c>
      <c r="C18" s="27" t="str">
        <f>IF(A18="","",VLOOKUP(A18,'LISTA 1'!$A$1:$C$305,3,0))</f>
        <v>UND.</v>
      </c>
      <c r="D18" s="118" t="str">
        <f>IF(A18="","",VLOOKUP(A18,'LISTA 3'!$A$1:$B$421,2,0))</f>
        <v>40.343.162/0001-47 PC HELP MANUTENCAO E INFORMATICA LTDA</v>
      </c>
      <c r="E18" s="28">
        <f>IF(A18="","",VLOOKUP(A18,'LISTA 2'!$A$1:$B$305,2,0))</f>
        <v>3865</v>
      </c>
      <c r="F18" s="9"/>
      <c r="G18" s="28" t="str">
        <f t="shared" si="0"/>
        <v/>
      </c>
    </row>
    <row r="19" spans="1:7" ht="75.75" customHeight="1" x14ac:dyDescent="0.25">
      <c r="A19" s="9">
        <v>7</v>
      </c>
      <c r="B19" s="37" t="str">
        <f>IF(A19="","",VLOOKUP(A19,'LISTA 1'!$A$1:$B$305,2,0))</f>
        <v>Scanner Tipo I</v>
      </c>
      <c r="C19" s="27" t="str">
        <f>IF(A19="","",VLOOKUP(A19,'LISTA 1'!$A$1:$C$305,3,0))</f>
        <v>UND.</v>
      </c>
      <c r="D19" s="118" t="str">
        <f>IF(A19="","",VLOOKUP(A19,'LISTA 3'!$A$1:$B$421,2,0))</f>
        <v>20.549.411/0001-48 ECOMERCIO DESCARTAVEIS ECOLOGICOS</v>
      </c>
      <c r="E19" s="28">
        <f>IF(A19="","",VLOOKUP(A19,'LISTA 2'!$A$1:$B$305,2,0))</f>
        <v>750</v>
      </c>
      <c r="F19" s="9"/>
      <c r="G19" s="28" t="str">
        <f t="shared" si="0"/>
        <v/>
      </c>
    </row>
    <row r="20" spans="1:7" ht="75.75" customHeight="1" x14ac:dyDescent="0.25">
      <c r="A20" s="9">
        <v>8</v>
      </c>
      <c r="B20" s="37" t="str">
        <f>IF(A20="","",VLOOKUP(A20,'LISTA 1'!$A$1:$B$305,2,0))</f>
        <v>Scanner de Mesa Profissional </v>
      </c>
      <c r="C20" s="27" t="str">
        <f>IF(A20="","",VLOOKUP(A20,'LISTA 1'!$A$1:$C$305,3,0))</f>
        <v>UND.</v>
      </c>
      <c r="D20" s="118" t="str">
        <f>IF(A20="","",VLOOKUP(A20,'LISTA 3'!$A$1:$B$421,2,0))</f>
        <v>37.131.927/0001-70 NORTHWARE COMERCIO E SERVICOS LTDA</v>
      </c>
      <c r="E20" s="28">
        <f>IF(A20="","",VLOOKUP(A20,'LISTA 2'!$A$1:$B$305,2,0))</f>
        <v>23789</v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IMPRESSORAS - PR 10-16 PROAD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>
        <f>IF(DADOS!A16="","",VLOOKUP(DADOS!A16,DADOS!A16,1,FALSE))</f>
        <v>1</v>
      </c>
      <c r="B10" s="68" t="str">
        <f>IF(A10="","",VLOOKUP(A10,'LISTA 1'!$A$1:$B$305,2,0))</f>
        <v>Impressora Jato de Tinta Tipo I Colorida</v>
      </c>
      <c r="C10" s="69" t="str">
        <f>IF(A10="","",VLOOKUP(A10,'LISTA 1'!$A$1:$C$305,3,0))</f>
        <v>UND.</v>
      </c>
      <c r="D10" s="70">
        <f>IF(A10="","",VLOOKUP(A10,'LISTA 2'!$A$1:$B$305,2,0))</f>
        <v>590</v>
      </c>
      <c r="E10" s="70" t="e">
        <f>IF(A10="","",D10*I10)</f>
        <v>#VALUE!</v>
      </c>
      <c r="F10" s="71"/>
      <c r="G10" s="68" t="str">
        <f>IF(A10="","",VLOOKUP(A10,'LISTA 3'!$A$1:$B$421,2,0))</f>
        <v>40.343.162/0001-47 PC HELP MANUTENCAO E INFORMATICA LTDA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>
        <f>IF(DADOS!A17="","",VLOOKUP(DADOS!A17,DADOS!A17,1,FALSE))</f>
        <v>2</v>
      </c>
      <c r="B11" s="68" t="str">
        <f>IF(A11="","",VLOOKUP(A11,'LISTA 1'!$A$1:$B$305,2,0))</f>
        <v>Impressora Jato de Tinta Tipo II</v>
      </c>
      <c r="C11" s="69" t="str">
        <f>IF(A11="","",VLOOKUP(A11,'LISTA 1'!$A$1:$C$305,3,0))</f>
        <v>UND.</v>
      </c>
      <c r="D11" s="70">
        <f>IF(A11="","",VLOOKUP(A11,'LISTA 2'!$A$1:$B$305,2,0))</f>
        <v>624</v>
      </c>
      <c r="E11" s="70" t="e">
        <f t="shared" ref="E11:E41" si="0">IF(A11="","",D11*I11)</f>
        <v>#VALUE!</v>
      </c>
      <c r="F11" s="71"/>
      <c r="G11" s="68" t="str">
        <f>IF(A11="","",VLOOKUP(A11,'LISTA 3'!$A$1:$B$421,2,0))</f>
        <v>40.343.162/0001-47 PC HELP MANUTENCAO E INFORMATICA LTDA</v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>
        <f>IF(DADOS!A18="","",VLOOKUP(DADOS!A18,DADOS!A18,1,FALSE))</f>
        <v>6</v>
      </c>
      <c r="B12" s="68" t="str">
        <f>IF(A12="","",VLOOKUP(A12,'LISTA 1'!$A$1:$B$305,2,0))</f>
        <v>Impressora Multifuncional Tipo II</v>
      </c>
      <c r="C12" s="69" t="str">
        <f>IF(A12="","",VLOOKUP(A12,'LISTA 1'!$A$1:$C$305,3,0))</f>
        <v>UND.</v>
      </c>
      <c r="D12" s="70">
        <f>IF(A12="","",VLOOKUP(A12,'LISTA 2'!$A$1:$B$305,2,0))</f>
        <v>3865</v>
      </c>
      <c r="E12" s="70" t="e">
        <f t="shared" si="0"/>
        <v>#VALUE!</v>
      </c>
      <c r="F12" s="71"/>
      <c r="G12" s="68" t="str">
        <f>IF(A12="","",VLOOKUP(A12,'LISTA 3'!$A$1:$B$421,2,0))</f>
        <v>40.343.162/0001-47 PC HELP MANUTENCAO E INFORMATICA LTDA</v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>
        <f>IF(DADOS!A19="","",VLOOKUP(DADOS!A19,DADOS!A19,1,FALSE))</f>
        <v>7</v>
      </c>
      <c r="B13" s="68" t="str">
        <f>IF(A13="","",VLOOKUP(A13,'LISTA 1'!$A$1:$B$305,2,0))</f>
        <v>Scanner Tipo I</v>
      </c>
      <c r="C13" s="69" t="str">
        <f>IF(A13="","",VLOOKUP(A13,'LISTA 1'!$A$1:$C$305,3,0))</f>
        <v>UND.</v>
      </c>
      <c r="D13" s="70">
        <f>IF(A13="","",VLOOKUP(A13,'LISTA 2'!$A$1:$B$305,2,0))</f>
        <v>750</v>
      </c>
      <c r="E13" s="70" t="e">
        <f t="shared" si="0"/>
        <v>#VALUE!</v>
      </c>
      <c r="F13" s="71"/>
      <c r="G13" s="68" t="str">
        <f>IF(A13="","",VLOOKUP(A13,'LISTA 3'!$A$1:$B$421,2,0))</f>
        <v>20.549.411/0001-48 ECOMERCIO DESCARTAVEIS ECOLOGICOS</v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>
        <f>IF(DADOS!A20="","",VLOOKUP(DADOS!A20,DADOS!A20,1,FALSE))</f>
        <v>8</v>
      </c>
      <c r="B14" s="68" t="str">
        <f>IF(A14="","",VLOOKUP(A14,'LISTA 1'!$A$1:$B$305,2,0))</f>
        <v>Scanner de Mesa Profissional </v>
      </c>
      <c r="C14" s="69" t="str">
        <f>IF(A14="","",VLOOKUP(A14,'LISTA 1'!$A$1:$C$305,3,0))</f>
        <v>UND.</v>
      </c>
      <c r="D14" s="70">
        <f>IF(A14="","",VLOOKUP(A14,'LISTA 2'!$A$1:$B$305,2,0))</f>
        <v>23789</v>
      </c>
      <c r="E14" s="70" t="e">
        <f t="shared" si="0"/>
        <v>#VALUE!</v>
      </c>
      <c r="F14" s="71"/>
      <c r="G14" s="68" t="str">
        <f>IF(A14="","",VLOOKUP(A14,'LISTA 3'!$A$1:$B$421,2,0))</f>
        <v>37.131.927/0001-70 NORTHWARE COMERCIO E SERVICOS LTDA</v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50</v>
      </c>
      <c r="C1" s="3" t="s">
        <v>51</v>
      </c>
    </row>
    <row r="2" spans="1:3" x14ac:dyDescent="0.25">
      <c r="A2" s="4">
        <v>2</v>
      </c>
      <c r="B2" s="3" t="s">
        <v>52</v>
      </c>
      <c r="C2" s="3" t="s">
        <v>51</v>
      </c>
    </row>
    <row r="3" spans="1:3" x14ac:dyDescent="0.25">
      <c r="A3" s="4">
        <v>6</v>
      </c>
      <c r="B3" s="3" t="s">
        <v>53</v>
      </c>
      <c r="C3" s="3" t="s">
        <v>51</v>
      </c>
    </row>
    <row r="4" spans="1:3" x14ac:dyDescent="0.25">
      <c r="A4" s="4">
        <v>7</v>
      </c>
      <c r="B4" s="3" t="s">
        <v>54</v>
      </c>
      <c r="C4" s="3" t="s">
        <v>51</v>
      </c>
    </row>
    <row r="5" spans="1:3" x14ac:dyDescent="0.25">
      <c r="A5" s="4">
        <v>8</v>
      </c>
      <c r="B5" s="3" t="s">
        <v>55</v>
      </c>
      <c r="C5" s="3" t="s">
        <v>51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590</v>
      </c>
    </row>
    <row r="2" spans="1:2" x14ac:dyDescent="0.25">
      <c r="A2" s="6">
        <v>2</v>
      </c>
      <c r="B2" s="5">
        <v>624</v>
      </c>
    </row>
    <row r="3" spans="1:2" x14ac:dyDescent="0.25">
      <c r="A3" s="6">
        <v>6</v>
      </c>
      <c r="B3" s="5">
        <v>3865</v>
      </c>
    </row>
    <row r="4" spans="1:2" x14ac:dyDescent="0.25">
      <c r="A4" s="6">
        <v>7</v>
      </c>
      <c r="B4" s="5">
        <v>750</v>
      </c>
    </row>
    <row r="5" spans="1:2" x14ac:dyDescent="0.25">
      <c r="A5" s="6">
        <v>8</v>
      </c>
      <c r="B5" s="5">
        <v>23789</v>
      </c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17" t="s">
        <v>56</v>
      </c>
    </row>
    <row r="2" spans="1:2" x14ac:dyDescent="0.25">
      <c r="A2">
        <v>2</v>
      </c>
      <c r="B2" s="117" t="s">
        <v>56</v>
      </c>
    </row>
    <row r="3" spans="1:2" x14ac:dyDescent="0.25">
      <c r="A3">
        <v>6</v>
      </c>
      <c r="B3" s="117" t="s">
        <v>56</v>
      </c>
    </row>
    <row r="4" spans="1:2" x14ac:dyDescent="0.25">
      <c r="A4">
        <v>7</v>
      </c>
      <c r="B4" s="117" t="s">
        <v>57</v>
      </c>
    </row>
    <row r="5" spans="1:2" x14ac:dyDescent="0.25">
      <c r="A5">
        <v>8</v>
      </c>
      <c r="B5" s="117" t="s">
        <v>58</v>
      </c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9" t="s">
        <v>44</v>
      </c>
      <c r="B1" s="120"/>
      <c r="C1" s="120"/>
      <c r="D1" s="120"/>
      <c r="E1" s="120"/>
      <c r="F1" s="121"/>
    </row>
    <row r="2" spans="1:6" ht="15.75" thickBot="1" x14ac:dyDescent="0.3">
      <c r="A2" s="122"/>
      <c r="B2" s="123"/>
      <c r="C2" s="123"/>
      <c r="D2" s="123"/>
      <c r="E2" s="123"/>
      <c r="F2" s="124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5" t="s">
        <v>47</v>
      </c>
      <c r="C5" s="126"/>
      <c r="D5" s="126"/>
      <c r="E5" s="126"/>
      <c r="F5" s="127"/>
    </row>
    <row r="6" spans="1:6" ht="21.75" thickBot="1" x14ac:dyDescent="0.4">
      <c r="A6" s="104" t="s">
        <v>40</v>
      </c>
      <c r="B6" s="128"/>
      <c r="C6" s="129"/>
      <c r="D6" s="129"/>
      <c r="E6" s="129"/>
      <c r="F6" s="130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2017-08-01T18:29:27Z</dcterms:modified>
</cp:coreProperties>
</file>