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0 2017\PLANILHAS DE REQUERIMENTO PARA O PORTAL\"/>
    </mc:Choice>
  </mc:AlternateContent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52511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D13" i="6"/>
  <c r="E13" i="6"/>
  <c r="I13" i="6"/>
  <c r="A14" i="6"/>
  <c r="B14" i="6" s="1"/>
  <c r="E14" i="6"/>
  <c r="I14" i="6"/>
  <c r="A15" i="6"/>
  <c r="C15" i="6" s="1"/>
  <c r="G15" i="6"/>
  <c r="I15" i="6"/>
  <c r="A16" i="6"/>
  <c r="B16" i="6" s="1"/>
  <c r="C16" i="6"/>
  <c r="E16" i="6"/>
  <c r="I16" i="6"/>
  <c r="A17" i="6"/>
  <c r="B17" i="6" s="1"/>
  <c r="C17" i="6"/>
  <c r="E17" i="6"/>
  <c r="I17" i="6"/>
  <c r="A18" i="6"/>
  <c r="B18" i="6" s="1"/>
  <c r="I18" i="6"/>
  <c r="A19" i="6"/>
  <c r="C19" i="6" s="1"/>
  <c r="I19" i="6"/>
  <c r="A20" i="6"/>
  <c r="C20" i="6" s="1"/>
  <c r="E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B70" i="6"/>
  <c r="B16" i="1"/>
  <c r="E507" i="6"/>
  <c r="G20" i="6" l="1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C14" i="6"/>
  <c r="G13" i="6"/>
  <c r="D11" i="6"/>
  <c r="E11" i="6" s="1"/>
  <c r="C10" i="6"/>
  <c r="E18" i="6"/>
  <c r="D18" i="6"/>
  <c r="E15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<sst xmlns="http://schemas.openxmlformats.org/spreadsheetml/2006/main" count="93" uniqueCount="86">
  <si>
    <t>SOLICITAÇÃO DE COMPRA</t>
  </si>
  <si>
    <t>CLIQUE AQUI PARA ACESSAR A RELAÇÃO DE MATERIAIS COMPLETA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</si>
  <si>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</si>
  <si>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</si>
  <si>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</si>
  <si>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</si>
  <si>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</si>
  <si>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</si>
  <si>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</si>
  <si>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</si>
  <si>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</si>
  <si>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</si>
  <si>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</si>
  <si>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</si>
  <si>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</si>
  <si>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</si>
  <si>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</si>
  <si>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</si>
  <si>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</si>
  <si>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</si>
  <si>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</si>
  <si>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</si>
  <si>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</si>
  <si>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</si>
  <si>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</si>
  <si>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</si>
  <si>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</si>
  <si>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</si>
  <si>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</si>
  <si>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</si>
  <si>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</si>
  <si>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</si>
  <si>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</si>
  <si>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</si>
  <si>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</si>
  <si>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</si>
  <si>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</si>
  <si>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</si>
  <si>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</si>
  <si>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</si>
  <si>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</si>
  <si>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</si>
  <si>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</si>
  <si>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</si>
  <si>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</si>
  <si>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</si>
  <si>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</si>
  <si>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</si>
  <si>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</si>
  <si>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MEDICAMENTOS - PREGÃO 68/2016</t>
  </si>
  <si>
    <t>UASG 153248
PROPPI</t>
  </si>
  <si>
    <t>ÁCIDO ASCÓRBICO - VITAMINA C 500MG/5ML, INJETÁVEL</t>
  </si>
  <si>
    <t>cx 100 und.</t>
  </si>
  <si>
    <t>AMPICILINA INJETÁVEL: SÓDICA 2G</t>
  </si>
  <si>
    <t>frasco-ampola</t>
  </si>
  <si>
    <t>BENZILPENICILINA POTÁSSICA: (PENICILINA) 5.000.000 U</t>
  </si>
  <si>
    <t>frasco 20ml</t>
  </si>
  <si>
    <t>frasco-ampola 10 ml</t>
  </si>
  <si>
    <t>CITRATO DE MAROPITANT (CERENIA® - ZOETIS ou similar) SOLUÇÃO INJETÁVEL, USO VETERINÁRIO</t>
  </si>
  <si>
    <t>frasco-ampola 20 ml</t>
  </si>
  <si>
    <t>ENROFLOXACINA INJETÁVEL 5 %</t>
  </si>
  <si>
    <t>ENROFLOXACINA INFETÁVEL 10%</t>
  </si>
  <si>
    <t>LOÇÃO PARA LIMPEZA OTOLÓGICA: VETERINÁRIA USO VETERINARIO</t>
  </si>
  <si>
    <t>frasco c/100 ml</t>
  </si>
  <si>
    <t>METRONIDAZOL: 0,5% INJETÁVEL</t>
  </si>
  <si>
    <t>bolsa plástica de 100 ml</t>
  </si>
  <si>
    <t>POVIDINE TÓPICO</t>
  </si>
  <si>
    <t>frasco 1L</t>
  </si>
  <si>
    <t>PROPOFOL: 10 MG/ML</t>
  </si>
  <si>
    <t>frasco c/20 ml</t>
  </si>
  <si>
    <t>VOLUVEN (HIDROXIETILAMIDO 6%)</t>
  </si>
  <si>
    <t>bolsa 500ml</t>
  </si>
  <si>
    <t>XILAZINA 2%</t>
  </si>
  <si>
    <t>FRASCO-AMPOLA 10 ML</t>
  </si>
  <si>
    <t>10.463.731/0001-27 MEDIC-PHARM COM. LTDA - ME e-mail licitacao@medicpharm.com.br tel. 011- 44414022 Marca: acido ascorbico
Fabricante: farmace
Mod.: cx c/100 AMPOLA p.u. 148,75</t>
  </si>
  <si>
    <t>13.232.701/0001-06 BR COM.DE PROD. VET.LTDA - ME e-mail licita@inovesempre.com.br tel. 019 3848 8500 Marca: AMPICILINA INJ. 2GR
Fabricante: VETNIL
Modelo: AMPICILINA INJ. p.u. 32,00</t>
  </si>
  <si>
    <t>10.463.731/0001-27 MEDIC-PHARM COM. LTDA - ME e-mail licitacao@medicpharm.com.br tel. 011- 44414022 Marca: BENZILPENICILINA
Fabricante: BLAU
Modelo / Versão: FRASCO 20 ml p.u. 28,00</t>
  </si>
  <si>
    <t>07.296.219/0001-29 E. R. FELIX - PROD. AGROP - ME e-mail ruralfelix@gmail.com tel. 043- 3571-4474 Marca: cerenia
Fabricante: zoetis
Modelo / Versão: frasco ampola com 20 ml p.u. 267,95</t>
  </si>
  <si>
    <t>07.296.219/0001-29 E. R. FELIX - PROD. AGROP - ME e-mail ruralfelix@gmail.com tel. 043- 3571-4474 Marca: enromic 10 ml
Fabricante: microsules
Modelo / Versão: frasco com 10 ml - p.u. 28,95</t>
  </si>
  <si>
    <t>07.296.219/0001-29 E. R. FELIX - PROD. AGROP - ME e-mail ruralfelix@gmail.com tel. 043- 3571-4474 Marca: chemitril 10%
Fabricante: chemitec
Modelo / Versão: frasco ampola com 10 ml - p.u. 27,99</t>
  </si>
  <si>
    <t>07.296.219/0001-29 E. R. FELIX - PROD. AGROP - ME Marca: arca: sanol limpa orelhas
Fabricante: sanol
Modelo / Versão: frasco com 100 ml p.u. 19,49</t>
  </si>
  <si>
    <t>10.463.731/0001-27 MEDIC-PHARM COM. LTDA - ME e-mail licitacao@medicpharm.com.br tel. 011- 44414022 Marca: METRONIDAZOL
Fabricante: JP
Modelo / Versão: BOLSA PLASTICA 100 ML p.u. 3,45</t>
  </si>
  <si>
    <t>07.296.219/0001-29 E. R. FELIX - PROD. AGROP - ME e-mail ruralfelix@gmail.com tel. 043- 3571-4474 Marca: Marca: pvpi topico
Fabricante: rioquimica
Modelo / Versão: frasco com 1 litro . - p.u. 18,87</t>
  </si>
  <si>
    <t>10.463.731/0001-27 MEDIC-PHARM COM. LTDA - ME e-mail licitacao@medicpharm.com.br tel. 011- 44414022 Marca: PROPOTIL
Fabricante: biochimico
Modelo / Versão: FRASCO 20 ML - p.u. 21,11</t>
  </si>
  <si>
    <t>10.463.731/0001-27 MEDIC-PHARM COM. LTDA - ME e-mail licitacao@medicpharm.com.br tel. 011- 44414022 Marca: VOLUVEN
Fabricante: FRESENIUS
Modelo / Versão: BOLSA 500ML p.u. 39,50</t>
  </si>
  <si>
    <t>07.296.219/0001-29 E. R. FELIX - PROD. AGROP - ME e-mail ruralfelix@gmail.com tel. 043- 3571-4474 Marca: xilazin
Fabricante: syntec
Mod. / Versão: frasco ampola c/ 10 ml
P.u. 11,50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</si>
</sst>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5" fillId="7" borderId="17" xfId="0" applyFont="1" applyFill="1" applyBorder="1" applyAlignment="1">
      <alignment wrapText="1"/>
    </xf>
    <xf numFmtId="0" fontId="25" fillId="7" borderId="12" xfId="0" applyFont="1" applyFill="1" applyBorder="1" applyAlignment="1">
      <alignment wrapText="1"/>
    </xf>
    <xf numFmtId="0" fontId="25" fillId="7" borderId="17" xfId="0" applyFont="1" applyFill="1" applyBorder="1" applyAlignment="1">
      <alignment horizontal="right"/>
    </xf>
    <xf numFmtId="164" fontId="25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2" borderId="12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1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2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3" fillId="0" borderId="7" xfId="0" applyFont="1" applyBorder="1" applyAlignment="1">
      <alignment wrapText="1"/>
    </xf>
    <xf numFmtId="0" fontId="33" fillId="0" borderId="7" xfId="0" applyFont="1" applyBorder="1"/>
    <xf numFmtId="0" fontId="6" fillId="0" borderId="7" xfId="0" applyFont="1" applyBorder="1"/>
    <xf numFmtId="0" fontId="33" fillId="0" borderId="10" xfId="0" applyFont="1" applyBorder="1"/>
    <xf numFmtId="0" fontId="0" fillId="0" borderId="21" xfId="0" applyBorder="1"/>
    <xf numFmtId="0" fontId="0" fillId="0" borderId="27" xfId="0" applyBorder="1"/>
    <xf numFmtId="164" fontId="34" fillId="0" borderId="21" xfId="0" applyNumberFormat="1" applyFont="1" applyBorder="1" applyAlignment="1" applyProtection="1">
      <alignment vertical="top" wrapText="1"/>
    </xf>
    <xf numFmtId="0" fontId="34" fillId="0" borderId="27" xfId="0" applyFont="1" applyBorder="1" applyAlignment="1" applyProtection="1">
      <alignment vertical="top" wrapText="1"/>
    </xf>
    <xf numFmtId="0" fontId="36" fillId="0" borderId="0" xfId="0" applyFont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left" vertical="center"/>
    </xf>
    <xf numFmtId="0" fontId="38" fillId="8" borderId="22" xfId="0" applyFont="1" applyFill="1" applyBorder="1" applyAlignment="1" applyProtection="1">
      <alignment horizontal="left" vertical="center"/>
    </xf>
    <xf numFmtId="0" fontId="39" fillId="8" borderId="14" xfId="0" applyFont="1" applyFill="1" applyBorder="1" applyAlignment="1" applyProtection="1">
      <alignment horizontal="left"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0" fontId="39" fillId="8" borderId="23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zGDb1P-qQN7qh0sGWjsLcZ1ow8m8WrTeKI711PsNCy0/pub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70" zoomScaleNormal="70" workbookViewId="0">
      <selection activeCell="A16" sqref="A16:A18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42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30" x14ac:dyDescent="0.25">
      <c r="A2" s="15" t="s">
        <v>49</v>
      </c>
      <c r="B2" s="16"/>
      <c r="C2" s="17"/>
      <c r="D2" s="39"/>
      <c r="E2" s="17"/>
      <c r="F2" s="39" t="s">
        <v>50</v>
      </c>
      <c r="G2" s="12"/>
      <c r="H2" s="13"/>
    </row>
    <row r="3" spans="1:8" ht="18.75" x14ac:dyDescent="0.25">
      <c r="A3" s="117" t="s">
        <v>1</v>
      </c>
      <c r="B3" s="117"/>
      <c r="C3" s="117"/>
      <c r="D3" s="117"/>
      <c r="E3" s="117"/>
      <c r="F3" s="117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11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2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3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4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5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6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7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8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9</v>
      </c>
      <c r="B14" s="23"/>
      <c r="C14" s="24"/>
      <c r="D14" s="42"/>
      <c r="E14" s="1" t="s">
        <v>10</v>
      </c>
      <c r="F14" s="8">
        <f>SUM(G16:G72)</f>
        <v>0</v>
      </c>
      <c r="G14" s="12"/>
      <c r="H14" s="13"/>
    </row>
    <row r="15" spans="1:8" ht="30" x14ac:dyDescent="0.25">
      <c r="A15" s="25" t="s">
        <v>16</v>
      </c>
      <c r="B15" s="2" t="s">
        <v>12</v>
      </c>
      <c r="C15" s="26" t="s">
        <v>48</v>
      </c>
      <c r="D15" s="26" t="s">
        <v>17</v>
      </c>
      <c r="E15" s="26" t="s">
        <v>13</v>
      </c>
      <c r="F15" s="26" t="s">
        <v>14</v>
      </c>
      <c r="G15" s="26" t="s">
        <v>15</v>
      </c>
    </row>
    <row r="16" spans="1:8" ht="75.75" customHeight="1" x14ac:dyDescent="0.25">
      <c r="A16" s="9"/>
      <c r="B16" s="37" t="str">
        <f>IF(A16="","",VLOOKUP(A16,'LISTA 1'!$A$1:$B$305,2,0))</f>
        <v/>
      </c>
      <c r="C16" s="27" t="str">
        <f>IF(A16="","",VLOOKUP(A16,'LISTA 1'!$A$1:$C$305,3,0))</f>
        <v/>
      </c>
      <c r="D16" s="131" t="str">
        <f>IF(A16="","",VLOOKUP(A16,'LISTA 3'!$A$1:$B$421,2,0))</f>
        <v/>
      </c>
      <c r="E16" s="28" t="str">
        <f>IF(A16="","",VLOOKUP(A16,'LISTA 2'!$A$1:$B$305,2,0))</f>
        <v/>
      </c>
      <c r="F16" s="9"/>
      <c r="G16" s="28" t="str">
        <f>IF(F16="","",E16*F16)</f>
        <v/>
      </c>
    </row>
    <row r="17" spans="1:7" ht="75.75" customHeight="1" x14ac:dyDescent="0.25">
      <c r="A17" s="9"/>
      <c r="B17" s="37" t="str">
        <f>IF(A17="","",VLOOKUP(A17,'LISTA 1'!$A$1:$B$305,2,0))</f>
        <v/>
      </c>
      <c r="C17" s="27" t="str">
        <f>IF(A17="","",VLOOKUP(A17,'LISTA 1'!$A$1:$C$305,3,0))</f>
        <v/>
      </c>
      <c r="D17" s="131" t="str">
        <f>IF(A17="","",VLOOKUP(A17,'LISTA 3'!$A$1:$B$421,2,0))</f>
        <v/>
      </c>
      <c r="E17" s="28" t="str">
        <f>IF(A17="","",VLOOKUP(A17,'LISTA 2'!$A$1:$B$305,2,0))</f>
        <v/>
      </c>
      <c r="F17" s="9"/>
      <c r="G17" s="28" t="str">
        <f t="shared" ref="G17:G72" si="0">IF(F17="","",E17*F17)</f>
        <v/>
      </c>
    </row>
    <row r="18" spans="1:7" ht="75.75" customHeight="1" x14ac:dyDescent="0.25">
      <c r="A18" s="9"/>
      <c r="B18" s="37" t="str">
        <f>IF(A18="","",VLOOKUP(A18,'LISTA 1'!$A$1:$B$305,2,0))</f>
        <v/>
      </c>
      <c r="C18" s="27" t="str">
        <f>IF(A18="","",VLOOKUP(A18,'LISTA 1'!$A$1:$C$305,3,0))</f>
        <v/>
      </c>
      <c r="D18" s="131" t="str">
        <f>IF(A18="","",VLOOKUP(A18,'LISTA 3'!$A$1:$B$421,2,0))</f>
        <v/>
      </c>
      <c r="E18" s="28" t="str">
        <f>IF(A18="","",VLOOKUP(A18,'LISTA 2'!$A$1:$B$305,2,0))</f>
        <v/>
      </c>
      <c r="F18" s="9"/>
      <c r="G18" s="28" t="str">
        <f t="shared" si="0"/>
        <v/>
      </c>
    </row>
    <row r="19" spans="1:7" ht="75.75" customHeight="1" x14ac:dyDescent="0.25">
      <c r="A19" s="9"/>
      <c r="B19" s="37" t="str">
        <f>IF(A19="","",VLOOKUP(A19,'LISTA 1'!$A$1:$B$305,2,0))</f>
        <v/>
      </c>
      <c r="C19" s="27" t="str">
        <f>IF(A19="","",VLOOKUP(A19,'LISTA 1'!$A$1:$C$305,3,0))</f>
        <v/>
      </c>
      <c r="D19" s="131" t="str">
        <f>IF(A19="","",VLOOKUP(A19,'LISTA 3'!$A$1:$B$421,2,0))</f>
        <v/>
      </c>
      <c r="E19" s="28" t="str">
        <f>IF(A19="","",VLOOKUP(A19,'LISTA 2'!$A$1:$B$305,2,0))</f>
        <v/>
      </c>
      <c r="F19" s="9"/>
      <c r="G19" s="28" t="str">
        <f t="shared" si="0"/>
        <v/>
      </c>
    </row>
    <row r="20" spans="1:7" ht="75.75" customHeight="1" x14ac:dyDescent="0.25">
      <c r="A20" s="9"/>
      <c r="B20" s="37" t="str">
        <f>IF(A20="","",VLOOKUP(A20,'LISTA 1'!$A$1:$B$305,2,0))</f>
        <v/>
      </c>
      <c r="C20" s="27" t="str">
        <f>IF(A20="","",VLOOKUP(A20,'LISTA 1'!$A$1:$C$305,3,0))</f>
        <v/>
      </c>
      <c r="D20" s="131" t="str">
        <f>IF(A20="","",VLOOKUP(A20,'LISTA 3'!$A$1:$B$421,2,0))</f>
        <v/>
      </c>
      <c r="E20" s="28" t="str">
        <f>IF(A20="","",VLOOKUP(A20,'LISTA 2'!$A$1:$B$305,2,0))</f>
        <v/>
      </c>
      <c r="F20" s="9"/>
      <c r="G20" s="28" t="str">
        <f t="shared" si="0"/>
        <v/>
      </c>
    </row>
    <row r="21" spans="1:7" ht="75.75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31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31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31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31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31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31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31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31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31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31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31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31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31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31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31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31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31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31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31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31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31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31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31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31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31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31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31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31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31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31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31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31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31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31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31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31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31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31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31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31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31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31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31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31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31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31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31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31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31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31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31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31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algorithmName="SHA-512" hashValue="XcomBuaqjGpasuy7odFQ82z8FzmP77+O2rHHUPhtzxlZOfiHnnaGGfPkn3cftjn1bEIIw3hXmy3VgbUbjd38oQ==" saltValue="kRKwNGX4fTHALxKOxbcwnw==" spinCount="100000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hyperlinks>
    <hyperlink ref="A3:F3" r:id="rId1" display="CLIQUE AQUI PARA ACESSAR A RELAÇÃO DE MATERIAIS COMPLETA"/>
  </hyperlinks>
  <pageMargins left="0.511811024" right="0.511811024" top="0.78740157499999996" bottom="0.78740157499999996" header="0.31496062000000002" footer="0.31496062000000002"/>
  <pageSetup paperSize="9" scale="7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45</v>
      </c>
      <c r="B1" s="113"/>
      <c r="C1" s="114"/>
      <c r="D1" s="115"/>
      <c r="E1" s="115"/>
      <c r="F1" s="115"/>
      <c r="G1" s="116"/>
      <c r="H1" s="81" t="s">
        <v>18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MEDICAMENTOS - PREGÃO 68/2016</v>
      </c>
      <c r="C2" s="75"/>
      <c r="D2" s="111" t="s">
        <v>38</v>
      </c>
      <c r="E2" s="108"/>
      <c r="F2" s="108"/>
      <c r="G2" s="109"/>
      <c r="H2" s="81" t="s">
        <v>2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 t="str">
        <f>DADOS!F2</f>
        <v>UASG 153248
PROPPI</v>
      </c>
      <c r="C3" s="79"/>
      <c r="D3" s="80"/>
      <c r="E3" s="92" t="s">
        <v>19</v>
      </c>
      <c r="F3" s="97"/>
      <c r="G3" s="98"/>
      <c r="H3" s="81" t="s">
        <v>3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20</v>
      </c>
      <c r="F4" s="91"/>
      <c r="G4" s="93"/>
      <c r="H4" s="81" t="s">
        <v>21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22</v>
      </c>
      <c r="F5" s="91"/>
      <c r="G5" s="93"/>
      <c r="H5" s="81" t="s">
        <v>5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23</v>
      </c>
      <c r="F6" s="91"/>
      <c r="G6" s="93"/>
      <c r="H6" s="81" t="s">
        <v>6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15</v>
      </c>
      <c r="C7" s="79"/>
      <c r="D7" s="80"/>
      <c r="E7" s="94" t="s">
        <v>24</v>
      </c>
      <c r="F7" s="91"/>
      <c r="G7" s="95"/>
      <c r="H7" s="81" t="s">
        <v>7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36</v>
      </c>
      <c r="H8" s="81" t="s">
        <v>25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26</v>
      </c>
      <c r="B9" s="50" t="s">
        <v>27</v>
      </c>
      <c r="C9" s="51" t="s">
        <v>28</v>
      </c>
      <c r="D9" s="52" t="s">
        <v>29</v>
      </c>
      <c r="E9" s="52" t="s">
        <v>30</v>
      </c>
      <c r="F9" s="52"/>
      <c r="G9" s="52" t="s">
        <v>37</v>
      </c>
      <c r="H9" s="53" t="s">
        <v>35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31</v>
      </c>
      <c r="AO9" s="54" t="s">
        <v>32</v>
      </c>
      <c r="AP9" s="54" t="s">
        <v>33</v>
      </c>
    </row>
    <row r="10" spans="1:42" ht="72" customHeight="1" x14ac:dyDescent="0.25">
      <c r="A10" s="47" t="str">
        <f>IF(DADOS!A16="","",VLOOKUP(DADOS!A16,DADOS!A16,1,FALSE))</f>
        <v/>
      </c>
      <c r="B10" s="68" t="str">
        <f>IF(A10="","",VLOOKUP(A10,'LISTA 1'!$A$1:$B$305,2,0))</f>
        <v/>
      </c>
      <c r="C10" s="69" t="str">
        <f>IF(A10="","",VLOOKUP(A10,'LISTA 1'!$A$1:$C$305,3,0))</f>
        <v/>
      </c>
      <c r="D10" s="70" t="str">
        <f>IF(A10="","",VLOOKUP(A10,'LISTA 2'!$A$1:$B$305,2,0))</f>
        <v/>
      </c>
      <c r="E10" s="70" t="str">
        <f>IF(A10="","",D10*I10)</f>
        <v/>
      </c>
      <c r="F10" s="71"/>
      <c r="G10" s="68" t="str">
        <f>IF(A10="","",VLOOKUP(A10,'LISTA 3'!$A$1:$B$421,2,0))</f>
        <v/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 t="str">
        <f>IF(DADOS!A17="","",VLOOKUP(DADOS!A17,DADOS!A17,1,FALSE))</f>
        <v/>
      </c>
      <c r="B11" s="68" t="str">
        <f>IF(A11="","",VLOOKUP(A11,'LISTA 1'!$A$1:$B$305,2,0))</f>
        <v/>
      </c>
      <c r="C11" s="69" t="str">
        <f>IF(A11="","",VLOOKUP(A11,'LISTA 1'!$A$1:$C$305,3,0))</f>
        <v/>
      </c>
      <c r="D11" s="70" t="str">
        <f>IF(A11="","",VLOOKUP(A11,'LISTA 2'!$A$1:$B$305,2,0))</f>
        <v/>
      </c>
      <c r="E11" s="70" t="str">
        <f t="shared" ref="E11:E41" si="0">IF(A11="","",D11*I11)</f>
        <v/>
      </c>
      <c r="F11" s="71"/>
      <c r="G11" s="68" t="str">
        <f>IF(A11="","",VLOOKUP(A11,'LISTA 3'!$A$1:$B$421,2,0))</f>
        <v/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 t="str">
        <f>IF(DADOS!A18="","",VLOOKUP(DADOS!A18,DADOS!A18,1,FALSE))</f>
        <v/>
      </c>
      <c r="B12" s="68" t="str">
        <f>IF(A12="","",VLOOKUP(A12,'LISTA 1'!$A$1:$B$305,2,0))</f>
        <v/>
      </c>
      <c r="C12" s="69" t="str">
        <f>IF(A12="","",VLOOKUP(A12,'LISTA 1'!$A$1:$C$305,3,0))</f>
        <v/>
      </c>
      <c r="D12" s="70" t="str">
        <f>IF(A12="","",VLOOKUP(A12,'LISTA 2'!$A$1:$B$305,2,0))</f>
        <v/>
      </c>
      <c r="E12" s="70" t="str">
        <f t="shared" si="0"/>
        <v/>
      </c>
      <c r="F12" s="71"/>
      <c r="G12" s="68" t="str">
        <f>IF(A12="","",VLOOKUP(A12,'LISTA 3'!$A$1:$B$421,2,0))</f>
        <v/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 t="str">
        <f>IF(DADOS!A19="","",VLOOKUP(DADOS!A19,DADOS!A19,1,FALSE))</f>
        <v/>
      </c>
      <c r="B13" s="68" t="str">
        <f>IF(A13="","",VLOOKUP(A13,'LISTA 1'!$A$1:$B$305,2,0))</f>
        <v/>
      </c>
      <c r="C13" s="69" t="str">
        <f>IF(A13="","",VLOOKUP(A13,'LISTA 1'!$A$1:$C$305,3,0))</f>
        <v/>
      </c>
      <c r="D13" s="70" t="str">
        <f>IF(A13="","",VLOOKUP(A13,'LISTA 2'!$A$1:$B$305,2,0))</f>
        <v/>
      </c>
      <c r="E13" s="70" t="str">
        <f t="shared" si="0"/>
        <v/>
      </c>
      <c r="F13" s="71"/>
      <c r="G13" s="68" t="str">
        <f>IF(A13="","",VLOOKUP(A13,'LISTA 3'!$A$1:$B$421,2,0))</f>
        <v/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1'!$A$1:$B$305,2,0))</f>
        <v/>
      </c>
      <c r="C14" s="69" t="str">
        <f>IF(A14="","",VLOOKUP(A14,'LISTA 1'!$A$1:$C$305,3,0))</f>
        <v/>
      </c>
      <c r="D14" s="70" t="str">
        <f>IF(A14="","",VLOOKUP(A14,'LISTA 2'!$A$1:$B$305,2,0))</f>
        <v/>
      </c>
      <c r="E14" s="70" t="str">
        <f t="shared" si="0"/>
        <v/>
      </c>
      <c r="F14" s="71"/>
      <c r="G14" s="68" t="str">
        <f>IF(A14="","",VLOOKUP(A14,'LISTA 3'!$A$1:$B$421,2,0))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34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1</v>
      </c>
      <c r="B1" s="3" t="s">
        <v>51</v>
      </c>
      <c r="C1" s="3" t="s">
        <v>52</v>
      </c>
    </row>
    <row r="2" spans="1:3" x14ac:dyDescent="0.25">
      <c r="A2" s="4">
        <v>2</v>
      </c>
      <c r="B2" s="3" t="s">
        <v>53</v>
      </c>
      <c r="C2" s="3" t="s">
        <v>54</v>
      </c>
    </row>
    <row r="3" spans="1:3" x14ac:dyDescent="0.25">
      <c r="A3" s="4">
        <v>4</v>
      </c>
      <c r="B3" s="3" t="s">
        <v>55</v>
      </c>
      <c r="C3" s="3" t="s">
        <v>56</v>
      </c>
    </row>
    <row r="4" spans="1:3" x14ac:dyDescent="0.25">
      <c r="A4" s="4">
        <v>8</v>
      </c>
      <c r="B4" s="3" t="s">
        <v>58</v>
      </c>
      <c r="C4" s="3" t="s">
        <v>59</v>
      </c>
    </row>
    <row r="5" spans="1:3" x14ac:dyDescent="0.25">
      <c r="A5" s="4">
        <v>15</v>
      </c>
      <c r="B5" s="3" t="s">
        <v>60</v>
      </c>
      <c r="C5" s="3" t="s">
        <v>57</v>
      </c>
    </row>
    <row r="6" spans="1:3" x14ac:dyDescent="0.25">
      <c r="A6" s="4">
        <v>16</v>
      </c>
      <c r="B6" s="3" t="s">
        <v>61</v>
      </c>
      <c r="C6" s="3" t="s">
        <v>57</v>
      </c>
    </row>
    <row r="7" spans="1:3" x14ac:dyDescent="0.25">
      <c r="A7" s="4">
        <v>20</v>
      </c>
      <c r="B7" s="3" t="s">
        <v>62</v>
      </c>
      <c r="C7" s="3" t="s">
        <v>63</v>
      </c>
    </row>
    <row r="8" spans="1:3" x14ac:dyDescent="0.25">
      <c r="A8" s="4">
        <v>21</v>
      </c>
      <c r="B8" s="3" t="s">
        <v>64</v>
      </c>
      <c r="C8" s="3" t="s">
        <v>65</v>
      </c>
    </row>
    <row r="9" spans="1:3" x14ac:dyDescent="0.25">
      <c r="A9" s="4">
        <v>23</v>
      </c>
      <c r="B9" s="3" t="s">
        <v>66</v>
      </c>
      <c r="C9" s="3" t="s">
        <v>67</v>
      </c>
    </row>
    <row r="10" spans="1:3" x14ac:dyDescent="0.25">
      <c r="A10" s="4">
        <v>24</v>
      </c>
      <c r="B10" s="3" t="s">
        <v>68</v>
      </c>
      <c r="C10" s="3" t="s">
        <v>69</v>
      </c>
    </row>
    <row r="11" spans="1:3" x14ac:dyDescent="0.25">
      <c r="A11" s="4">
        <v>27</v>
      </c>
      <c r="B11" s="3" t="s">
        <v>70</v>
      </c>
      <c r="C11" s="3" t="s">
        <v>71</v>
      </c>
    </row>
    <row r="12" spans="1:3" x14ac:dyDescent="0.25">
      <c r="A12" s="4">
        <v>28</v>
      </c>
      <c r="B12" s="3" t="s">
        <v>72</v>
      </c>
      <c r="C12" s="3" t="s">
        <v>73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1</v>
      </c>
      <c r="B1" s="5">
        <v>148.75</v>
      </c>
    </row>
    <row r="2" spans="1:2" x14ac:dyDescent="0.25">
      <c r="A2" s="6">
        <v>2</v>
      </c>
      <c r="B2" s="5">
        <v>32</v>
      </c>
    </row>
    <row r="3" spans="1:2" x14ac:dyDescent="0.25">
      <c r="A3" s="6">
        <v>4</v>
      </c>
      <c r="B3" s="5">
        <v>28</v>
      </c>
    </row>
    <row r="4" spans="1:2" x14ac:dyDescent="0.25">
      <c r="A4" s="6">
        <v>8</v>
      </c>
      <c r="B4" s="5">
        <v>267.95</v>
      </c>
    </row>
    <row r="5" spans="1:2" x14ac:dyDescent="0.25">
      <c r="A5" s="6">
        <v>15</v>
      </c>
      <c r="B5" s="5">
        <v>28.95</v>
      </c>
    </row>
    <row r="6" spans="1:2" x14ac:dyDescent="0.25">
      <c r="A6" s="6">
        <v>16</v>
      </c>
      <c r="B6" s="5">
        <v>27.99</v>
      </c>
    </row>
    <row r="7" spans="1:2" x14ac:dyDescent="0.25">
      <c r="A7" s="6">
        <v>20</v>
      </c>
      <c r="B7" s="5">
        <v>19.489999999999998</v>
      </c>
    </row>
    <row r="8" spans="1:2" x14ac:dyDescent="0.25">
      <c r="A8" s="6">
        <v>21</v>
      </c>
      <c r="B8" s="5">
        <v>3.45</v>
      </c>
    </row>
    <row r="9" spans="1:2" x14ac:dyDescent="0.25">
      <c r="A9" s="6">
        <v>23</v>
      </c>
      <c r="B9" s="5">
        <v>18.87</v>
      </c>
    </row>
    <row r="10" spans="1:2" x14ac:dyDescent="0.25">
      <c r="A10" s="6">
        <v>24</v>
      </c>
      <c r="B10" s="5">
        <v>21.11</v>
      </c>
    </row>
    <row r="11" spans="1:2" x14ac:dyDescent="0.25">
      <c r="A11" s="6">
        <v>27</v>
      </c>
      <c r="B11" s="5">
        <v>39.5</v>
      </c>
    </row>
    <row r="12" spans="1:2" x14ac:dyDescent="0.25">
      <c r="A12" s="6">
        <v>28</v>
      </c>
      <c r="B12" s="5">
        <v>11.5</v>
      </c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4" workbookViewId="0">
      <selection activeCell="B5" sqref="B5:F6"/>
    </sheetView>
  </sheetViews>
  <sheetFormatPr defaultRowHeight="15" x14ac:dyDescent="0.25"/>
  <sheetData>
    <row r="1" spans="1:2" x14ac:dyDescent="0.25">
      <c r="A1">
        <v>1</v>
      </c>
      <c r="B1" s="130" t="s">
        <v>74</v>
      </c>
    </row>
    <row r="2" spans="1:2" x14ac:dyDescent="0.25">
      <c r="A2">
        <v>2</v>
      </c>
      <c r="B2" s="130" t="s">
        <v>75</v>
      </c>
    </row>
    <row r="3" spans="1:2" x14ac:dyDescent="0.25">
      <c r="A3">
        <v>4</v>
      </c>
      <c r="B3" s="130" t="s">
        <v>76</v>
      </c>
    </row>
    <row r="4" spans="1:2" x14ac:dyDescent="0.25">
      <c r="A4">
        <v>8</v>
      </c>
      <c r="B4" s="130" t="s">
        <v>77</v>
      </c>
    </row>
    <row r="5" spans="1:2" x14ac:dyDescent="0.25">
      <c r="A5">
        <v>15</v>
      </c>
      <c r="B5" s="130" t="s">
        <v>78</v>
      </c>
    </row>
    <row r="6" spans="1:2" x14ac:dyDescent="0.25">
      <c r="A6">
        <v>16</v>
      </c>
      <c r="B6" s="130" t="s">
        <v>79</v>
      </c>
    </row>
    <row r="7" spans="1:2" x14ac:dyDescent="0.25">
      <c r="A7">
        <v>20</v>
      </c>
      <c r="B7" s="130" t="s">
        <v>80</v>
      </c>
    </row>
    <row r="8" spans="1:2" x14ac:dyDescent="0.25">
      <c r="A8">
        <v>21</v>
      </c>
      <c r="B8" s="130" t="s">
        <v>81</v>
      </c>
    </row>
    <row r="9" spans="1:2" x14ac:dyDescent="0.25">
      <c r="A9">
        <v>23</v>
      </c>
      <c r="B9" s="130" t="s">
        <v>82</v>
      </c>
    </row>
    <row r="10" spans="1:2" x14ac:dyDescent="0.25">
      <c r="A10">
        <v>24</v>
      </c>
      <c r="B10" s="130" t="s">
        <v>83</v>
      </c>
    </row>
    <row r="11" spans="1:2" x14ac:dyDescent="0.25">
      <c r="A11">
        <v>27</v>
      </c>
      <c r="B11" s="130" t="s">
        <v>84</v>
      </c>
    </row>
    <row r="12" spans="1:2" x14ac:dyDescent="0.25">
      <c r="A12">
        <v>28</v>
      </c>
      <c r="B12" s="130" t="s">
        <v>85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18" t="s">
        <v>44</v>
      </c>
      <c r="B1" s="119"/>
      <c r="C1" s="119"/>
      <c r="D1" s="119"/>
      <c r="E1" s="119"/>
      <c r="F1" s="120"/>
    </row>
    <row r="2" spans="1:6" ht="15.75" thickBot="1" x14ac:dyDescent="0.3">
      <c r="A2" s="121"/>
      <c r="B2" s="122"/>
      <c r="C2" s="122"/>
      <c r="D2" s="122"/>
      <c r="E2" s="122"/>
      <c r="F2" s="123"/>
    </row>
    <row r="3" spans="1:6" ht="103.5" x14ac:dyDescent="0.5">
      <c r="A3" s="102" t="s">
        <v>46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39</v>
      </c>
      <c r="B5" s="124" t="s">
        <v>47</v>
      </c>
      <c r="C5" s="125"/>
      <c r="D5" s="125"/>
      <c r="E5" s="125"/>
      <c r="F5" s="126"/>
    </row>
    <row r="6" spans="1:6" ht="21.75" thickBot="1" x14ac:dyDescent="0.4">
      <c r="A6" s="104" t="s">
        <v>40</v>
      </c>
      <c r="B6" s="127"/>
      <c r="C6" s="128"/>
      <c r="D6" s="128"/>
      <c r="E6" s="128"/>
      <c r="F6" s="129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41</v>
      </c>
      <c r="B31" s="100"/>
      <c r="C31" s="100"/>
      <c r="D31" s="100"/>
      <c r="E31" s="100"/>
      <c r="F31" s="101"/>
    </row>
    <row r="32" spans="1:6" ht="21" x14ac:dyDescent="0.35">
      <c r="A32" s="104" t="s">
        <v>42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43</v>
      </c>
      <c r="B55" s="106"/>
      <c r="C55" s="106"/>
      <c r="D55" s="106"/>
      <c r="E55" s="106"/>
      <c r="F55" s="107"/>
    </row>
  </sheetData>
  <sheetProtection algorithmName="SHA-512" hashValue="AUxqSSM6jrfjy5X2LrSOqzIuCE/+EZT0tX7YXxE9SUcILz6hikGk15P23vWrzjNeYUrw/TygFgGaiD1wg12jpg==" saltValue="3RbUXzZe711FMextifbIDg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2017-04-20T16:18:38Z</dcterms:modified>
</cp:coreProperties>
</file>